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taminesoftware.sharepoint.com/sites/AssayNetFiles/Shared Documents/General/LIMS/AccessLIMS/LIMS training/Replicate Calculation/"/>
    </mc:Choice>
  </mc:AlternateContent>
  <xr:revisionPtr revIDLastSave="0" documentId="8_{028E9F3C-EE38-4667-80B7-67FE288CC3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DL">Sheet1!$B$11</definedName>
    <definedName name="DLvar">Sheet1!$C$11</definedName>
    <definedName name="UL">Sheet1!$B$12</definedName>
    <definedName name="ULvar">Sheet1!$C$12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B14" i="1"/>
  <c r="D14" i="1" s="1"/>
  <c r="G7" i="1"/>
  <c r="C11" i="1"/>
  <c r="E11" i="1" s="1"/>
  <c r="C12" i="1"/>
  <c r="E12" i="1"/>
  <c r="B11" i="1"/>
  <c r="B12" i="1" s="1"/>
  <c r="K12" i="1" l="1"/>
  <c r="D12" i="1"/>
  <c r="E14" i="1" s="1"/>
  <c r="K14" i="1"/>
  <c r="K18" i="1"/>
  <c r="K17" i="1"/>
  <c r="K13" i="1"/>
  <c r="C14" i="1"/>
  <c r="K16" i="1"/>
  <c r="K15" i="1"/>
  <c r="D11" i="1"/>
</calcChain>
</file>

<file path=xl/sharedStrings.xml><?xml version="1.0" encoding="utf-8"?>
<sst xmlns="http://schemas.openxmlformats.org/spreadsheetml/2006/main" count="33" uniqueCount="27">
  <si>
    <t>%</t>
  </si>
  <si>
    <t>Log x</t>
  </si>
  <si>
    <t>y
Var
(%)</t>
  </si>
  <si>
    <t>Log y</t>
  </si>
  <si>
    <t>Original:</t>
  </si>
  <si>
    <t>Repeat:</t>
  </si>
  <si>
    <t>Var:</t>
  </si>
  <si>
    <t>N:</t>
  </si>
  <si>
    <t>Assays:</t>
  </si>
  <si>
    <t>Control Limits:</t>
  </si>
  <si>
    <t>Allowable Variance</t>
  </si>
  <si>
    <t>Calculation:</t>
  </si>
  <si>
    <t>allow var (%)</t>
  </si>
  <si>
    <t>x
Conc.
(oz/t)</t>
  </si>
  <si>
    <t>g/Mt</t>
  </si>
  <si>
    <t>conc (g/Mt)</t>
  </si>
  <si>
    <t xml:space="preserve">standard diference </t>
  </si>
  <si>
    <t xml:space="preserve">% RSD </t>
  </si>
  <si>
    <t>Este ejemplo muestra cómo LIMS calcula la variación permitida para los replicados.
Límites de Control: Aquí ingresamos los datos para calcular la función del límite de control tal como se encuentra en el Código de Análisis de LIMS. Ellos son:
Límite de Detección del esquema
Variación Permitida en el Límite de Detección (%)
Variación Permitida en N veces el Límite de Detección (%)
La sección de Cálculo muestra cómo calculamos las constantes de regresión para la función que relaciona la variación permitida y la concentración. Con esta función podemos calcular la variación permitida (límite de control) para cualquier concentración dada.
La tabla a la derecha muestra concentración versus variación permitida para algunas concentraciones de muestra.
Valor de N - multiplicador de concentración.</t>
  </si>
  <si>
    <t>Limite de deteccion</t>
  </si>
  <si>
    <t>Variación Permitida en N veces el Límite de Detección(Ulvar):</t>
  </si>
  <si>
    <t>Variación Permitida en el Límite de Detección (%) (DLvar)</t>
  </si>
  <si>
    <t xml:space="preserve">Varianza en el Limite de deteccion </t>
  </si>
  <si>
    <t>varianza  en  Nx limite de deteccion</t>
  </si>
  <si>
    <t>Varianza en concetracion X</t>
  </si>
  <si>
    <t>varianza usad cuand %RSD esta seleccionada</t>
  </si>
  <si>
    <t>varianza usada cuando Std Diff esta seleccionada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</si>
</sst>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0F8FA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3F3F3F"/>
      </left>
      <right/>
      <top style="thin">
        <color rgb="FF3F3F3F"/>
      </top>
      <bottom style="hair">
        <color rgb="FF3F3F3F"/>
      </bottom>
      <diagonal/>
    </border>
    <border>
      <left/>
      <right/>
      <top style="thin">
        <color rgb="FF3F3F3F"/>
      </top>
      <bottom style="hair">
        <color rgb="FF3F3F3F"/>
      </bottom>
      <diagonal/>
    </border>
    <border>
      <left/>
      <right style="medium">
        <color rgb="FF3F3F3F"/>
      </right>
      <top style="thin">
        <color rgb="FF3F3F3F"/>
      </top>
      <bottom style="hair">
        <color rgb="FF3F3F3F"/>
      </bottom>
      <diagonal/>
    </border>
    <border>
      <left/>
      <right style="medium">
        <color rgb="FF3F3F3F"/>
      </right>
      <top style="hair">
        <color rgb="FF3F3F3F"/>
      </top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 style="hair">
        <color rgb="FF3F3F3F"/>
      </bottom>
      <diagonal/>
    </border>
    <border>
      <left style="thin">
        <color rgb="FF3F3F3F"/>
      </left>
      <right style="thin">
        <color rgb="FF3F3F3F"/>
      </right>
      <top style="hair">
        <color rgb="FF3F3F3F"/>
      </top>
      <bottom style="medium">
        <color rgb="FF3F3F3F"/>
      </bottom>
      <diagonal/>
    </border>
    <border>
      <left/>
      <right style="medium">
        <color rgb="FF3F3F3F"/>
      </right>
      <top style="hair">
        <color rgb="FF3F3F3F"/>
      </top>
      <bottom style="medium">
        <color rgb="FF3F3F3F"/>
      </bottom>
      <diagonal/>
    </border>
    <border>
      <left style="thin">
        <color rgb="FF3F3F3F"/>
      </left>
      <right/>
      <top/>
      <bottom style="medium">
        <color rgb="FF3F3F3F"/>
      </bottom>
      <diagonal/>
    </border>
    <border>
      <left/>
      <right style="medium">
        <color rgb="FF3F3F3F"/>
      </right>
      <top/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0000FF"/>
      </right>
      <top style="hair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hair">
        <color rgb="FF3F3F3F"/>
      </bottom>
      <diagonal/>
    </border>
    <border>
      <left style="thin">
        <color rgb="FF3F3F3F"/>
      </left>
      <right style="thin">
        <color rgb="FF3F3F3F"/>
      </right>
      <top style="hair">
        <color rgb="FF3F3F3F"/>
      </top>
      <bottom style="hair">
        <color rgb="FF3F3F3F"/>
      </bottom>
      <diagonal/>
    </border>
    <border>
      <left style="thin">
        <color rgb="FF3F3F3F"/>
      </left>
      <right style="thin">
        <color rgb="FF3F3F3F"/>
      </right>
      <top style="hair">
        <color rgb="FF3F3F3F"/>
      </top>
      <bottom/>
      <diagonal/>
    </border>
    <border>
      <left style="thin">
        <color rgb="FF3F3F3F"/>
      </left>
      <right/>
      <top style="hair">
        <color rgb="FF3F3F3F"/>
      </top>
      <bottom/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rgb="FF3F3F3F"/>
      </top>
      <bottom style="hair">
        <color rgb="FF3F3F3F"/>
      </bottom>
      <diagonal/>
    </border>
    <border>
      <left style="thin">
        <color theme="1"/>
      </left>
      <right style="thin">
        <color theme="1"/>
      </right>
      <top style="hair">
        <color rgb="FF3F3F3F"/>
      </top>
      <bottom style="hair">
        <color rgb="FF3F3F3F"/>
      </bottom>
      <diagonal/>
    </border>
    <border>
      <left style="thin">
        <color theme="1"/>
      </left>
      <right style="thin">
        <color theme="1"/>
      </right>
      <top style="hair">
        <color rgb="FF3F3F3F"/>
      </top>
      <bottom style="medium">
        <color rgb="FF3F3F3F"/>
      </bottom>
      <diagonal/>
    </border>
    <border>
      <left/>
      <right/>
      <top/>
      <bottom style="medium">
        <color rgb="FF3F3F3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7" applyNumberFormat="0" applyAlignment="0" applyProtection="0"/>
  </cellStyleXfs>
  <cellXfs count="63">
    <xf numFmtId="0" fontId="0" fillId="0" borderId="0" xfId="0"/>
    <xf numFmtId="4" fontId="1" fillId="0" borderId="0" xfId="1" applyNumberFormat="1" applyFont="1"/>
    <xf numFmtId="4" fontId="0" fillId="0" borderId="0" xfId="0" applyNumberFormat="1"/>
    <xf numFmtId="0" fontId="4" fillId="3" borderId="18" xfId="2" applyFont="1" applyFill="1" applyBorder="1"/>
    <xf numFmtId="0" fontId="5" fillId="2" borderId="19" xfId="2" applyFont="1" applyBorder="1"/>
    <xf numFmtId="0" fontId="5" fillId="2" borderId="20" xfId="2" applyFont="1" applyBorder="1" applyAlignment="1">
      <alignment horizontal="right"/>
    </xf>
    <xf numFmtId="0" fontId="5" fillId="2" borderId="21" xfId="2" applyFont="1" applyBorder="1"/>
    <xf numFmtId="0" fontId="5" fillId="2" borderId="19" xfId="2" applyFont="1" applyBorder="1" applyAlignment="1">
      <alignment horizontal="right"/>
    </xf>
    <xf numFmtId="0" fontId="5" fillId="2" borderId="22" xfId="2" applyFont="1" applyBorder="1"/>
    <xf numFmtId="0" fontId="5" fillId="2" borderId="23" xfId="2" applyFont="1" applyBorder="1" applyAlignment="1">
      <alignment horizontal="right"/>
    </xf>
    <xf numFmtId="0" fontId="5" fillId="2" borderId="24" xfId="2" applyFont="1" applyBorder="1" applyAlignment="1">
      <alignment horizontal="right"/>
    </xf>
    <xf numFmtId="0" fontId="5" fillId="2" borderId="25" xfId="2" applyFont="1" applyBorder="1"/>
    <xf numFmtId="0" fontId="5" fillId="2" borderId="26" xfId="2" applyFont="1" applyBorder="1"/>
    <xf numFmtId="0" fontId="5" fillId="2" borderId="27" xfId="2" applyFont="1" applyBorder="1"/>
    <xf numFmtId="0" fontId="5" fillId="2" borderId="28" xfId="2" applyFont="1" applyBorder="1" applyAlignment="1">
      <alignment horizontal="center"/>
    </xf>
    <xf numFmtId="0" fontId="5" fillId="2" borderId="29" xfId="2" applyFont="1" applyBorder="1" applyAlignment="1">
      <alignment horizontal="center"/>
    </xf>
    <xf numFmtId="0" fontId="5" fillId="2" borderId="30" xfId="2" applyFont="1" applyBorder="1" applyAlignment="1">
      <alignment horizontal="right"/>
    </xf>
    <xf numFmtId="4" fontId="1" fillId="4" borderId="31" xfId="1" applyNumberFormat="1" applyFont="1" applyFill="1" applyBorder="1"/>
    <xf numFmtId="4" fontId="1" fillId="4" borderId="19" xfId="1" applyNumberFormat="1" applyFont="1" applyFill="1" applyBorder="1"/>
    <xf numFmtId="4" fontId="1" fillId="4" borderId="32" xfId="1" applyNumberFormat="1" applyFont="1" applyFill="1" applyBorder="1"/>
    <xf numFmtId="4" fontId="1" fillId="4" borderId="23" xfId="1" applyNumberFormat="1" applyFont="1" applyFill="1" applyBorder="1"/>
    <xf numFmtId="4" fontId="0" fillId="4" borderId="32" xfId="0" applyNumberFormat="1" applyFill="1" applyBorder="1"/>
    <xf numFmtId="4" fontId="0" fillId="4" borderId="23" xfId="0" applyNumberFormat="1" applyFill="1" applyBorder="1"/>
    <xf numFmtId="4" fontId="1" fillId="4" borderId="33" xfId="1" applyNumberFormat="1" applyFont="1" applyFill="1" applyBorder="1"/>
    <xf numFmtId="4" fontId="1" fillId="4" borderId="34" xfId="1" applyNumberFormat="1" applyFont="1" applyFill="1" applyBorder="1"/>
    <xf numFmtId="0" fontId="5" fillId="2" borderId="17" xfId="2" applyFont="1" applyAlignment="1">
      <alignment horizontal="center" wrapText="1"/>
    </xf>
    <xf numFmtId="0" fontId="5" fillId="2" borderId="35" xfId="2" applyFont="1" applyBorder="1" applyAlignment="1">
      <alignment horizontal="center" wrapText="1"/>
    </xf>
    <xf numFmtId="0" fontId="0" fillId="5" borderId="36" xfId="0" applyFill="1" applyBorder="1"/>
    <xf numFmtId="0" fontId="0" fillId="5" borderId="21" xfId="0" applyFill="1" applyBorder="1"/>
    <xf numFmtId="0" fontId="0" fillId="5" borderId="37" xfId="0" applyFill="1" applyBorder="1"/>
    <xf numFmtId="0" fontId="0" fillId="5" borderId="22" xfId="0" applyFill="1" applyBorder="1"/>
    <xf numFmtId="0" fontId="0" fillId="5" borderId="38" xfId="0" applyFill="1" applyBorder="1"/>
    <xf numFmtId="164" fontId="2" fillId="2" borderId="39" xfId="2" applyNumberFormat="1" applyBorder="1"/>
    <xf numFmtId="166" fontId="4" fillId="3" borderId="40" xfId="1" applyNumberFormat="1" applyFont="1" applyFill="1" applyBorder="1"/>
    <xf numFmtId="164" fontId="3" fillId="5" borderId="25" xfId="1" applyFont="1" applyFill="1" applyBorder="1"/>
    <xf numFmtId="0" fontId="5" fillId="0" borderId="0" xfId="2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1" fillId="0" borderId="3" xfId="1" applyNumberFormat="1" applyFont="1" applyBorder="1"/>
    <xf numFmtId="165" fontId="1" fillId="0" borderId="4" xfId="1" applyNumberFormat="1" applyFont="1" applyBorder="1"/>
    <xf numFmtId="165" fontId="1" fillId="0" borderId="5" xfId="1" applyNumberFormat="1" applyFont="1" applyBorder="1"/>
    <xf numFmtId="0" fontId="0" fillId="6" borderId="41" xfId="0" applyFill="1" applyBorder="1"/>
    <xf numFmtId="0" fontId="0" fillId="6" borderId="42" xfId="0" applyFill="1" applyBorder="1"/>
    <xf numFmtId="0" fontId="0" fillId="6" borderId="43" xfId="0" applyFill="1" applyBorder="1"/>
    <xf numFmtId="0" fontId="0" fillId="6" borderId="44" xfId="0" applyFill="1" applyBorder="1"/>
    <xf numFmtId="0" fontId="0" fillId="6" borderId="4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6" borderId="48" xfId="0" applyFill="1" applyBorder="1"/>
    <xf numFmtId="164" fontId="1" fillId="0" borderId="14" xfId="1" applyFont="1" applyBorder="1"/>
    <xf numFmtId="164" fontId="1" fillId="0" borderId="15" xfId="1" applyFont="1" applyBorder="1"/>
    <xf numFmtId="164" fontId="1" fillId="0" borderId="16" xfId="1" applyFont="1" applyBorder="1"/>
    <xf numFmtId="2" fontId="4" fillId="3" borderId="18" xfId="2" applyNumberFormat="1" applyFont="1" applyFill="1" applyBorder="1"/>
    <xf numFmtId="167" fontId="4" fillId="3" borderId="18" xfId="2" applyNumberFormat="1" applyFont="1" applyFill="1" applyBorder="1"/>
    <xf numFmtId="4" fontId="0" fillId="7" borderId="6" xfId="0" applyNumberFormat="1" applyFill="1" applyBorder="1" applyAlignment="1">
      <alignment horizontal="left" vertical="top" wrapText="1"/>
    </xf>
    <xf numFmtId="4" fontId="0" fillId="7" borderId="7" xfId="0" applyNumberFormat="1" applyFill="1" applyBorder="1" applyAlignment="1">
      <alignment horizontal="left" vertical="top" wrapText="1"/>
    </xf>
    <xf numFmtId="4" fontId="0" fillId="7" borderId="8" xfId="0" applyNumberFormat="1" applyFill="1" applyBorder="1" applyAlignment="1">
      <alignment horizontal="left" vertical="top" wrapText="1"/>
    </xf>
    <xf numFmtId="4" fontId="0" fillId="7" borderId="9" xfId="0" applyNumberFormat="1" applyFill="1" applyBorder="1" applyAlignment="1">
      <alignment horizontal="left" vertical="top" wrapText="1"/>
    </xf>
    <xf numFmtId="4" fontId="0" fillId="7" borderId="0" xfId="0" applyNumberFormat="1" applyFill="1" applyAlignment="1">
      <alignment horizontal="left" vertical="top" wrapText="1"/>
    </xf>
    <xf numFmtId="4" fontId="0" fillId="7" borderId="10" xfId="0" applyNumberFormat="1" applyFill="1" applyBorder="1" applyAlignment="1">
      <alignment horizontal="left" vertical="top" wrapText="1"/>
    </xf>
    <xf numFmtId="4" fontId="0" fillId="7" borderId="11" xfId="0" applyNumberFormat="1" applyFill="1" applyBorder="1" applyAlignment="1">
      <alignment horizontal="left" vertical="top" wrapText="1"/>
    </xf>
    <xf numFmtId="4" fontId="0" fillId="7" borderId="12" xfId="0" applyNumberFormat="1" applyFill="1" applyBorder="1" applyAlignment="1">
      <alignment horizontal="left" vertical="top" wrapText="1"/>
    </xf>
    <xf numFmtId="4" fontId="0" fillId="7" borderId="13" xfId="0" applyNumberForma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Output" xfId="2" builtinId="21"/>
  </cellStyles>
  <dxfs count="10">
    <dxf>
      <font>
        <color theme="0"/>
        <name val="Cambria"/>
        <scheme val="none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</font>
      <numFmt numFmtId="4" formatCode="#,##0.00"/>
      <fill>
        <patternFill patternType="solid">
          <fgColor indexed="64"/>
          <bgColor rgb="FFFFFFFF"/>
        </patternFill>
      </fill>
      <border diagonalUp="0" diagonalDown="0">
        <left style="thin">
          <color rgb="FF3F3F3F"/>
        </left>
        <right/>
        <top style="hair">
          <color rgb="FF3F3F3F"/>
        </top>
        <bottom style="hair">
          <color rgb="FF3F3F3F"/>
        </bottom>
      </border>
    </dxf>
    <dxf>
      <font>
        <b val="0"/>
      </font>
      <numFmt numFmtId="4" formatCode="#,##0.00"/>
      <fill>
        <patternFill patternType="solid">
          <fgColor indexed="64"/>
          <bgColor rgb="FFFFFFFF"/>
        </patternFill>
      </fill>
      <border diagonalUp="0" diagonalDown="0">
        <left style="thin">
          <color rgb="FF3F3F3F"/>
        </left>
        <right style="thin">
          <color rgb="FF3F3F3F"/>
        </right>
        <top style="hair">
          <color rgb="FF3F3F3F"/>
        </top>
        <bottom style="hair">
          <color rgb="FF3F3F3F"/>
        </bottom>
      </border>
    </dxf>
    <dxf>
      <border>
        <top style="hair">
          <color rgb="FF3F3F3F"/>
        </top>
      </border>
    </dxf>
    <dxf>
      <border diagonalUp="0" diagonalDown="0">
        <right style="medium">
          <color rgb="FF3F3F3F"/>
        </right>
        <top style="thin">
          <color rgb="FF3F3F3F"/>
        </top>
        <bottom style="medium">
          <color rgb="FF3F3F3F"/>
        </bottom>
      </border>
    </dxf>
    <dxf>
      <font>
        <b val="0"/>
      </font>
      <numFmt numFmtId="4" formatCode="#,##0.00"/>
      <fill>
        <patternFill patternType="solid">
          <fgColor indexed="64"/>
          <bgColor rgb="FFFFFFFF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/>
        <bottom/>
      </border>
    </dxf>
    <dxf>
      <border>
        <bottom style="thin">
          <color rgb="FF3F3F3F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border>
        <right style="medium">
          <color auto="1"/>
        </right>
        <bottom style="medium">
          <color auto="1"/>
        </bottom>
      </border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D10:E14" totalsRowShown="0" headerRowDxfId="8" dataDxfId="6" headerRowBorderDxfId="7" tableBorderDxfId="5" totalsRowBorderDxfId="4" headerRowCellStyle="Output" dataCellStyle="Normal">
  <tableColumns count="2">
    <tableColumn id="1" xr3:uid="{00000000-0010-0000-0000-000001000000}" name="Log x" dataDxfId="3" dataCellStyle="Normal">
      <calculatedColumnFormula>LOG(B11)</calculatedColumnFormula>
    </tableColumn>
    <tableColumn id="2" xr3:uid="{00000000-0010-0000-0000-000002000000}" name="Log y" dataDxfId="2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1"/>
  <sheetViews>
    <sheetView showGridLines="0" tabSelected="1" workbookViewId="0">
      <selection activeCell="G8" sqref="G8"/>
    </sheetView>
  </sheetViews>
  <sheetFormatPr defaultRowHeight="14.5" x14ac:dyDescent="0.35"/>
  <cols>
    <col min="1" max="1" width="13.36328125" bestFit="1" customWidth="1"/>
    <col min="2" max="2" width="43.6328125" bestFit="1" customWidth="1"/>
    <col min="6" max="6" width="19" customWidth="1"/>
    <col min="8" max="8" width="5" bestFit="1" customWidth="1"/>
  </cols>
  <sheetData>
    <row r="3" spans="1:12" x14ac:dyDescent="0.35">
      <c r="A3" t="s">
        <v>9</v>
      </c>
    </row>
    <row r="4" spans="1:12" x14ac:dyDescent="0.35">
      <c r="A4" s="4"/>
      <c r="B4" s="5" t="s">
        <v>19</v>
      </c>
      <c r="C4" s="52">
        <v>0.05</v>
      </c>
      <c r="D4" s="6" t="s">
        <v>14</v>
      </c>
      <c r="F4" t="s">
        <v>8</v>
      </c>
    </row>
    <row r="5" spans="1:12" ht="15" thickBot="1" x14ac:dyDescent="0.4">
      <c r="A5" s="12"/>
      <c r="B5" s="16" t="s">
        <v>21</v>
      </c>
      <c r="C5" s="3">
        <v>10</v>
      </c>
      <c r="D5" s="13" t="s">
        <v>0</v>
      </c>
      <c r="F5" s="7" t="s">
        <v>4</v>
      </c>
      <c r="G5" s="53">
        <v>0.77</v>
      </c>
      <c r="H5" s="6" t="s">
        <v>14</v>
      </c>
    </row>
    <row r="6" spans="1:12" x14ac:dyDescent="0.35">
      <c r="A6" s="4"/>
      <c r="B6" s="5" t="s">
        <v>7</v>
      </c>
      <c r="C6" s="3">
        <v>50</v>
      </c>
      <c r="D6" s="6"/>
      <c r="F6" s="9" t="s">
        <v>5</v>
      </c>
      <c r="G6" s="53">
        <v>0.79</v>
      </c>
      <c r="H6" s="8" t="s">
        <v>14</v>
      </c>
    </row>
    <row r="7" spans="1:12" ht="15" thickBot="1" x14ac:dyDescent="0.4">
      <c r="A7" s="12"/>
      <c r="B7" s="16" t="s">
        <v>20</v>
      </c>
      <c r="C7" s="33">
        <v>5</v>
      </c>
      <c r="D7" s="13" t="s">
        <v>0</v>
      </c>
      <c r="F7" s="10" t="s">
        <v>6</v>
      </c>
      <c r="G7" s="32">
        <f>ABS((G5-G6)/((G5+G6)/2)*100)</f>
        <v>2.5641025641025665</v>
      </c>
      <c r="H7" s="11" t="s">
        <v>0</v>
      </c>
      <c r="I7" t="s">
        <v>16</v>
      </c>
      <c r="K7" t="s">
        <v>26</v>
      </c>
    </row>
    <row r="8" spans="1:12" ht="15" thickBot="1" x14ac:dyDescent="0.4">
      <c r="F8" s="10" t="s">
        <v>6</v>
      </c>
      <c r="G8" s="32">
        <f>(STDEV(G5:G6)/AVERAGE(G5:G6))*100</f>
        <v>1.8130943107347388</v>
      </c>
      <c r="H8" s="11" t="s">
        <v>0</v>
      </c>
      <c r="I8" t="s">
        <v>17</v>
      </c>
      <c r="K8" t="s">
        <v>25</v>
      </c>
    </row>
    <row r="9" spans="1:12" ht="15" thickBot="1" x14ac:dyDescent="0.4">
      <c r="B9" s="35" t="s">
        <v>11</v>
      </c>
    </row>
    <row r="10" spans="1:12" ht="43.5" x14ac:dyDescent="0.35">
      <c r="B10" s="25" t="s">
        <v>13</v>
      </c>
      <c r="C10" s="26" t="s">
        <v>2</v>
      </c>
      <c r="D10" s="14" t="s">
        <v>1</v>
      </c>
      <c r="E10" s="15" t="s">
        <v>3</v>
      </c>
      <c r="I10" s="41"/>
      <c r="J10" s="42"/>
      <c r="K10" s="42"/>
      <c r="L10" s="43"/>
    </row>
    <row r="11" spans="1:12" ht="29.5" thickBot="1" x14ac:dyDescent="0.4">
      <c r="B11" s="27">
        <f>C4</f>
        <v>0.05</v>
      </c>
      <c r="C11" s="28">
        <f>C5</f>
        <v>10</v>
      </c>
      <c r="D11" s="17">
        <f>LOG(B11)</f>
        <v>-1.3010299956639813</v>
      </c>
      <c r="E11" s="18">
        <f>LOG(C11)</f>
        <v>1</v>
      </c>
      <c r="F11" t="s">
        <v>22</v>
      </c>
      <c r="I11" s="44"/>
      <c r="J11" s="36" t="s">
        <v>15</v>
      </c>
      <c r="K11" s="37" t="s">
        <v>12</v>
      </c>
      <c r="L11" s="45"/>
    </row>
    <row r="12" spans="1:12" x14ac:dyDescent="0.35">
      <c r="B12" s="29">
        <f>B11*C6</f>
        <v>2.5</v>
      </c>
      <c r="C12" s="30">
        <f>C7</f>
        <v>5</v>
      </c>
      <c r="D12" s="19">
        <f>LOG(B12)</f>
        <v>0.3979400086720376</v>
      </c>
      <c r="E12" s="20">
        <f>LOG(C12)</f>
        <v>0.69897000433601886</v>
      </c>
      <c r="F12" t="s">
        <v>23</v>
      </c>
      <c r="I12" s="44"/>
      <c r="J12" s="49">
        <v>0.05</v>
      </c>
      <c r="K12" s="38">
        <f>IF(J12&gt;UL,ULvar,10^(((LOG(ULvar)-LOG(DLvar))/(LOG(UL)-LOG(DL))*(LOG(J12)-LOG(DL)))+LOG(DLvar)))</f>
        <v>10</v>
      </c>
      <c r="L12" s="45"/>
    </row>
    <row r="13" spans="1:12" x14ac:dyDescent="0.35">
      <c r="B13" s="29"/>
      <c r="C13" s="30"/>
      <c r="D13" s="21"/>
      <c r="E13" s="22"/>
      <c r="I13" s="44"/>
      <c r="J13" s="50">
        <v>0.1</v>
      </c>
      <c r="K13" s="39">
        <f t="shared" ref="K13:K18" si="0">IF(J13&gt;UL,ULvar,10^(((LOG(ULvar)-LOG(DLvar))/(LOG(UL)-LOG(DL))*(LOG(J13)-LOG(DL)))+LOG(DLvar)))</f>
        <v>8.8442773931470935</v>
      </c>
      <c r="L13" s="45"/>
    </row>
    <row r="14" spans="1:12" ht="15" thickBot="1" x14ac:dyDescent="0.4">
      <c r="B14" s="31">
        <f>(G5+G6)/2</f>
        <v>0.78</v>
      </c>
      <c r="C14" s="34">
        <f>IF(B14&gt;UL,ULvar,10^(((LOG(ULvar)-LOG(DLvar))/(LOG(UL)-LOG(DL))*(LOG(B14)-LOG(DL)))+LOG(DLvar)))</f>
        <v>6.1460717472903248</v>
      </c>
      <c r="D14" s="23">
        <f>LOG(B14)</f>
        <v>-0.10790539730951958</v>
      </c>
      <c r="E14" s="24">
        <f>((E12-E11)/(D12-D11)*(D14-D11))+E11</f>
        <v>0.78859762576585335</v>
      </c>
      <c r="F14" t="s">
        <v>24</v>
      </c>
      <c r="I14" s="44"/>
      <c r="J14" s="50">
        <v>0.25</v>
      </c>
      <c r="K14" s="39">
        <f t="shared" si="0"/>
        <v>7.5188916144118663</v>
      </c>
      <c r="L14" s="45"/>
    </row>
    <row r="15" spans="1:12" x14ac:dyDescent="0.35">
      <c r="B15" s="1" t="s">
        <v>10</v>
      </c>
      <c r="C15" s="1"/>
      <c r="D15" s="1"/>
      <c r="E15" s="2"/>
      <c r="F15" s="2"/>
      <c r="I15" s="44"/>
      <c r="J15" s="50">
        <v>0.5</v>
      </c>
      <c r="K15" s="39">
        <f t="shared" si="0"/>
        <v>6.6499163126866092</v>
      </c>
      <c r="L15" s="45"/>
    </row>
    <row r="16" spans="1:12" x14ac:dyDescent="0.35">
      <c r="B16" s="1"/>
      <c r="C16" s="1"/>
      <c r="D16" s="1"/>
      <c r="E16" s="2"/>
      <c r="F16" s="2"/>
      <c r="I16" s="44"/>
      <c r="J16" s="50">
        <v>0.75</v>
      </c>
      <c r="K16" s="39">
        <f t="shared" si="0"/>
        <v>6.1889312436039017</v>
      </c>
      <c r="L16" s="45"/>
    </row>
    <row r="17" spans="2:13" x14ac:dyDescent="0.35">
      <c r="B17" s="1"/>
      <c r="C17" s="1"/>
      <c r="D17" s="1"/>
      <c r="E17" s="2"/>
      <c r="F17" s="2"/>
      <c r="I17" s="44"/>
      <c r="J17" s="50">
        <v>1</v>
      </c>
      <c r="K17" s="39">
        <f t="shared" si="0"/>
        <v>5.8813704510614242</v>
      </c>
      <c r="L17" s="45"/>
    </row>
    <row r="18" spans="2:13" ht="15" thickBot="1" x14ac:dyDescent="0.4">
      <c r="B18" s="1"/>
      <c r="C18" s="1"/>
      <c r="D18" s="1"/>
      <c r="E18" s="2"/>
      <c r="F18" s="2"/>
      <c r="I18" s="44"/>
      <c r="J18" s="51">
        <v>1.5</v>
      </c>
      <c r="K18" s="40">
        <f t="shared" si="0"/>
        <v>5.4736624685547701</v>
      </c>
      <c r="L18" s="45"/>
    </row>
    <row r="19" spans="2:13" ht="15" thickBot="1" x14ac:dyDescent="0.4">
      <c r="B19" s="1"/>
      <c r="C19" s="1"/>
      <c r="D19" s="1"/>
      <c r="E19" s="2"/>
      <c r="F19" s="2"/>
      <c r="I19" s="46"/>
      <c r="J19" s="47"/>
      <c r="K19" s="47"/>
      <c r="L19" s="48"/>
    </row>
    <row r="20" spans="2:13" x14ac:dyDescent="0.35">
      <c r="B20" s="54" t="s">
        <v>18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2:13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2:13" x14ac:dyDescent="0.35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2:13" x14ac:dyDescent="0.3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2:13" x14ac:dyDescent="0.3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2:13" x14ac:dyDescent="0.3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2:13" x14ac:dyDescent="0.3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2:13" x14ac:dyDescent="0.35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2:13" x14ac:dyDescent="0.3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2:13" x14ac:dyDescent="0.35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2:13" x14ac:dyDescent="0.35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2:13" x14ac:dyDescent="0.3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</sheetData>
  <mergeCells count="1">
    <mergeCell ref="B20:M31"/>
  </mergeCells>
  <conditionalFormatting sqref="G7:G8">
    <cfRule type="expression" dxfId="1" priority="1" stopIfTrue="1">
      <formula>$G$7&lt;=$C$14</formula>
    </cfRule>
    <cfRule type="expression" dxfId="0" priority="2" stopIfTrue="1">
      <formula>$G$7&gt;$C$14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9eb473-d428-44d5-b6ab-8721782c20d2">
      <Terms xmlns="http://schemas.microsoft.com/office/infopath/2007/PartnerControls"/>
    </lcf76f155ced4ddcb4097134ff3c332f>
    <TaxCatchAll xmlns="ce156ffa-73b4-40e2-baeb-1385b30f4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678531960C64E8AA883FFA59AF6CE" ma:contentTypeVersion="17" ma:contentTypeDescription="Create a new document." ma:contentTypeScope="" ma:versionID="2fbccc8d2e9c52a82d0ac52ad723f9a3">
  <xsd:schema xmlns:xsd="http://www.w3.org/2001/XMLSchema" xmlns:xs="http://www.w3.org/2001/XMLSchema" xmlns:p="http://schemas.microsoft.com/office/2006/metadata/properties" xmlns:ns2="159eb473-d428-44d5-b6ab-8721782c20d2" xmlns:ns3="ce156ffa-73b4-40e2-baeb-1385b30f4ef4" targetNamespace="http://schemas.microsoft.com/office/2006/metadata/properties" ma:root="true" ma:fieldsID="7a1aa59d7601fead2f3d7625a91ff867" ns2:_="" ns3:_="">
    <xsd:import namespace="159eb473-d428-44d5-b6ab-8721782c20d2"/>
    <xsd:import namespace="ce156ffa-73b4-40e2-baeb-1385b30f4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eb473-d428-44d5-b6ab-8721782c2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c4ccf3-261e-4dd6-9228-da83360970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56ffa-73b4-40e2-baeb-1385b30f4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3792994-f244-4c07-ad1d-c8dd9f513b99}" ma:internalName="TaxCatchAll" ma:showField="CatchAllData" ma:web="ce156ffa-73b4-40e2-baeb-1385b30f4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D8ED4-9044-4A4D-BE9E-B6CBB4B1776E}">
  <ds:schemaRefs>
    <ds:schemaRef ds:uri="http://schemas.microsoft.com/office/2006/metadata/properties"/>
    <ds:schemaRef ds:uri="http://schemas.microsoft.com/office/infopath/2007/PartnerControls"/>
    <ds:schemaRef ds:uri="159eb473-d428-44d5-b6ab-8721782c20d2"/>
    <ds:schemaRef ds:uri="ce156ffa-73b4-40e2-baeb-1385b30f4ef4"/>
  </ds:schemaRefs>
</ds:datastoreItem>
</file>

<file path=customXml/itemProps2.xml><?xml version="1.0" encoding="utf-8"?>
<ds:datastoreItem xmlns:ds="http://schemas.openxmlformats.org/officeDocument/2006/customXml" ds:itemID="{0B4F847B-360E-4F1E-A511-8AF4031943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19DEC-A240-405E-83BF-1CD964C6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eb473-d428-44d5-b6ab-8721782c20d2"/>
    <ds:schemaRef ds:uri="ce156ffa-73b4-40e2-baeb-1385b30f4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DL</vt:lpstr>
      <vt:lpstr>DLvar</vt:lpstr>
      <vt:lpstr>UL</vt:lpstr>
      <vt:lpstr>ULvar</vt:lpstr>
    </vt:vector>
  </TitlesOfParts>
  <Company>AssayNet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Winterbottom</dc:creator>
  <cp:lastModifiedBy>Daniel Riesgo Alvarez</cp:lastModifiedBy>
  <dcterms:created xsi:type="dcterms:W3CDTF">2007-03-20T13:44:35Z</dcterms:created>
  <dcterms:modified xsi:type="dcterms:W3CDTF">2024-10-04T13:36:42Z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0x010100322678531960C64E8AA883FFA59AF6CE</vt:lpwstr>
  </property>
  <property fmtid="{D5CDD505-2E9C-101B-9397-08002B2CF9AE}" pid="3" name="Order">
    <vt:r8>900</vt:r8>
  </property>
  <property fmtid="{D5CDD505-2E9C-101B-9397-08002B2CF9AE}" pid="4" name="MediaServiceImageTags">
    <vt:lpwstr/>
  </property>
</Properties>
</file>